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21\1 výzva\"/>
    </mc:Choice>
  </mc:AlternateContent>
  <xr:revisionPtr revIDLastSave="0" documentId="13_ncr:1_{962850ED-3098-4351-96F6-ECDDBE76168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Tonery!$B$2:$T$11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S8" i="1" l="1"/>
  <c r="R8" i="1"/>
  <c r="O8" i="1"/>
  <c r="O7" i="1" l="1"/>
  <c r="P11" i="1" s="1"/>
  <c r="S7" i="1" l="1"/>
  <c r="R7" i="1"/>
  <c r="Q11" i="1" s="1"/>
</calcChain>
</file>

<file path=xl/sharedStrings.xml><?xml version="1.0" encoding="utf-8"?>
<sst xmlns="http://schemas.openxmlformats.org/spreadsheetml/2006/main" count="46" uniqueCount="40">
  <si>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</si>
  <si>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</si>
  <si>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</si>
  <si>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</si>
  <si>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</si>
  <si>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</si>
  <si>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</si>
  <si>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</si>
  <si>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</si>
  <si>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</si>
  <si>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</si>
  <si>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</si>
  <si>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</si>
  <si>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</si>
  <si>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</si>
  <si>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</si>
  <si>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</si>
  <si>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</si>
  <si>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</si>
  <si>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</si>
  <si>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</si>
  <si>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</si>
  <si>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</si>
  <si>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</si>
  <si>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</si>
  <si>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</si>
  <si>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</si>
  <si>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</si>
  <si>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</si>
  <si>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Obrazový válec do tiskárny OKI MB562</t>
  </si>
  <si>
    <t>ks</t>
  </si>
  <si>
    <t>Příloha č. 2 Kupní smlouvy - technická specifikace
Tonery (II.) 021 - 2023 (originální)</t>
  </si>
  <si>
    <t>NE</t>
  </si>
  <si>
    <t>KHI - Eva Mrázová,
Tel.: 37763 6601</t>
  </si>
  <si>
    <t>Veleslavínova 42, 
301 00 Plzeň,
Fakulta pedagogická - Katedra historie,
1. patro - místnost VC 214</t>
  </si>
  <si>
    <t>NTIS - Ing. Jaroslav Šebesta,
Tel.: 37763 2131</t>
  </si>
  <si>
    <t>Technická 8,  
301 00 Plzeň,
Fakulta aplikovaných věd - Nové technologie pro informační společnost (NTIS)
místnost UC 431</t>
  </si>
  <si>
    <t>Originální válec. Výtěžnost 25 000 stran.</t>
  </si>
  <si>
    <r>
      <t xml:space="preserve">Originální toner do tiskárny Kyocera ECOSYS M5526 cdn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</si>
  <si>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černý toner do tiskárny Kyocera. Výtěžnost 4 000 stran A4.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</si>
</sst>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8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0" fillId="0" borderId="6" xfId="0" applyBorder="1"/>
    <xf numFmtId="0" fontId="4" fillId="0" borderId="0" xfId="0" applyFont="1" applyAlignment="1">
      <alignment horizontal="left" vertical="center" wrapText="1" indent="1"/>
    </xf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left" vertical="center" wrapText="1" inden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58"/>
  <sheetViews>
    <sheetView tabSelected="1" zoomScale="55" zoomScaleNormal="55" workbookViewId="0">
      <selection activeCell="F7" sqref="F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72.2851562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2.5703125" hidden="1" customWidth="1"/>
    <col min="12" max="12" width="36" customWidth="1"/>
    <col min="13" max="13" width="42.42578125" customWidth="1"/>
    <col min="14" max="14" width="25.7109375" style="1" customWidth="1"/>
    <col min="15" max="15" width="21.57031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71" t="s">
        <v>31</v>
      </c>
      <c r="C1" s="72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41" t="s">
        <v>0</v>
      </c>
      <c r="D3" s="12"/>
      <c r="E3" s="12"/>
      <c r="F3" s="12"/>
      <c r="G3" s="83"/>
      <c r="H3" s="83"/>
      <c r="I3" s="83"/>
      <c r="J3" s="83"/>
      <c r="K3" s="83"/>
      <c r="L3" s="83"/>
      <c r="M3" s="83"/>
      <c r="N3" s="83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28</v>
      </c>
      <c r="L6" s="7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70" t="s">
        <v>8</v>
      </c>
      <c r="S6" s="70" t="s">
        <v>9</v>
      </c>
      <c r="T6" s="35" t="s">
        <v>25</v>
      </c>
      <c r="U6" s="35" t="s">
        <v>26</v>
      </c>
    </row>
    <row r="7" spans="2:21" ht="99" customHeight="1" thickTop="1" thickBot="1" x14ac:dyDescent="0.3">
      <c r="B7" s="52">
        <v>1</v>
      </c>
      <c r="C7" s="53" t="s">
        <v>29</v>
      </c>
      <c r="D7" s="54">
        <v>1</v>
      </c>
      <c r="E7" s="55" t="s">
        <v>30</v>
      </c>
      <c r="F7" s="67" t="s">
        <v>37</v>
      </c>
      <c r="G7" s="84"/>
      <c r="H7" s="56" t="s">
        <v>32</v>
      </c>
      <c r="I7" s="57" t="s">
        <v>27</v>
      </c>
      <c r="J7" s="58" t="s">
        <v>32</v>
      </c>
      <c r="K7" s="59"/>
      <c r="L7" s="66" t="s">
        <v>33</v>
      </c>
      <c r="M7" s="66" t="s">
        <v>34</v>
      </c>
      <c r="N7" s="60">
        <v>21</v>
      </c>
      <c r="O7" s="61">
        <f>D7*P7</f>
        <v>2531</v>
      </c>
      <c r="P7" s="62">
        <v>2531</v>
      </c>
      <c r="Q7" s="86"/>
      <c r="R7" s="63">
        <f>D7*Q7</f>
        <v>0</v>
      </c>
      <c r="S7" s="64" t="str">
        <f t="shared" ref="S7" si="0">IF(ISNUMBER(Q7), IF(Q7&gt;P7,"NEVYHOVUJE","VYHOVUJE")," ")</f>
        <v xml:space="preserve"> </v>
      </c>
      <c r="T7" s="55"/>
      <c r="U7" s="55" t="s">
        <v>10</v>
      </c>
    </row>
    <row r="8" spans="2:21" ht="102.75" customHeight="1" thickBot="1" x14ac:dyDescent="0.3">
      <c r="B8" s="42">
        <v>2</v>
      </c>
      <c r="C8" s="68" t="s">
        <v>38</v>
      </c>
      <c r="D8" s="43">
        <v>3</v>
      </c>
      <c r="E8" s="44" t="s">
        <v>30</v>
      </c>
      <c r="F8" s="68" t="s">
        <v>39</v>
      </c>
      <c r="G8" s="85"/>
      <c r="H8" s="45" t="str">
        <f t="shared" ref="H8" si="1">IF(P8&gt;1999,"ANO","NE")</f>
        <v>NE</v>
      </c>
      <c r="I8" s="65" t="s">
        <v>27</v>
      </c>
      <c r="J8" s="65" t="s">
        <v>32</v>
      </c>
      <c r="K8" s="46"/>
      <c r="L8" s="65" t="s">
        <v>35</v>
      </c>
      <c r="M8" s="65" t="s">
        <v>36</v>
      </c>
      <c r="N8" s="47">
        <v>21</v>
      </c>
      <c r="O8" s="48">
        <f t="shared" ref="O8" si="2">D8*P8</f>
        <v>3780</v>
      </c>
      <c r="P8" s="49">
        <v>1260</v>
      </c>
      <c r="Q8" s="87"/>
      <c r="R8" s="50">
        <f t="shared" ref="R8" si="3">D8*Q8</f>
        <v>0</v>
      </c>
      <c r="S8" s="51" t="str">
        <f t="shared" ref="S8" si="4">IF(ISNUMBER(Q8), IF(Q8&gt;P8,"NEVYHOVUJE","VYHOVUJE")," ")</f>
        <v xml:space="preserve"> </v>
      </c>
      <c r="T8" s="44"/>
      <c r="U8" s="44" t="s">
        <v>10</v>
      </c>
    </row>
    <row r="9" spans="2:21" ht="16.5" thickTop="1" thickBot="1" x14ac:dyDescent="0.3">
      <c r="C9"/>
      <c r="D9"/>
      <c r="E9"/>
      <c r="F9"/>
      <c r="G9"/>
      <c r="H9"/>
      <c r="I9"/>
      <c r="J9"/>
      <c r="N9"/>
      <c r="O9"/>
      <c r="R9" s="40"/>
    </row>
    <row r="10" spans="2:21" ht="60.75" customHeight="1" thickTop="1" thickBot="1" x14ac:dyDescent="0.3">
      <c r="B10" s="78" t="s">
        <v>14</v>
      </c>
      <c r="C10" s="79"/>
      <c r="D10" s="79"/>
      <c r="E10" s="79"/>
      <c r="F10" s="79"/>
      <c r="G10" s="79"/>
      <c r="H10" s="69"/>
      <c r="I10" s="25"/>
      <c r="J10" s="25"/>
      <c r="K10" s="25"/>
      <c r="L10" s="11"/>
      <c r="M10" s="11"/>
      <c r="N10" s="26"/>
      <c r="O10" s="26"/>
      <c r="P10" s="27" t="s">
        <v>11</v>
      </c>
      <c r="Q10" s="80" t="s">
        <v>12</v>
      </c>
      <c r="R10" s="81"/>
      <c r="S10" s="82"/>
      <c r="T10" s="20"/>
      <c r="U10" s="28"/>
    </row>
    <row r="11" spans="2:21" ht="33.75" customHeight="1" thickTop="1" thickBot="1" x14ac:dyDescent="0.3">
      <c r="B11" s="73" t="s">
        <v>15</v>
      </c>
      <c r="C11" s="74"/>
      <c r="D11" s="74"/>
      <c r="E11" s="74"/>
      <c r="F11" s="74"/>
      <c r="G11" s="74"/>
      <c r="H11" s="34"/>
      <c r="I11" s="29"/>
      <c r="L11" s="9"/>
      <c r="M11" s="9"/>
      <c r="N11" s="30"/>
      <c r="O11" s="30"/>
      <c r="P11" s="31">
        <f>SUM(O7:O8)</f>
        <v>6311</v>
      </c>
      <c r="Q11" s="75">
        <f>SUM(R7:R8)</f>
        <v>0</v>
      </c>
      <c r="R11" s="76"/>
      <c r="S11" s="77"/>
    </row>
    <row r="12" spans="2:21" ht="14.25" customHeight="1" thickTop="1" x14ac:dyDescent="0.25"/>
    <row r="13" spans="2:21" ht="14.25" customHeight="1" x14ac:dyDescent="0.25">
      <c r="B13" s="37"/>
    </row>
    <row r="14" spans="2:21" ht="14.25" customHeight="1" x14ac:dyDescent="0.25">
      <c r="B14" s="38"/>
      <c r="C14" s="37"/>
    </row>
    <row r="15" spans="2:21" ht="14.25" customHeight="1" x14ac:dyDescent="0.25"/>
    <row r="16" spans="2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DmngGtwtIoavRnrODEilk1Xi2PuzSlPCWQO6jF3f259c4llNwX0jnLl+oVWI0kGLKVFuvfC1AQwCC37ppp9Ayg==" saltValue="AtSZtw0SrqLQ3yQqOvQ8TA==" spinCount="100000" sheet="1" objects="1" scenarios="1"/>
  <mergeCells count="6">
    <mergeCell ref="B1:C1"/>
    <mergeCell ref="B11:G11"/>
    <mergeCell ref="Q11:S11"/>
    <mergeCell ref="B10:G10"/>
    <mergeCell ref="Q10:S10"/>
    <mergeCell ref="G3:N3"/>
  </mergeCells>
  <conditionalFormatting sqref="B7:B8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8">
    <cfRule type="containsBlanks" dxfId="9" priority="2">
      <formula>LEN(TRIM(D7))=0</formula>
    </cfRule>
  </conditionalFormatting>
  <conditionalFormatting sqref="G7:G8 Q7:Q8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8">
    <cfRule type="notContainsBlanks" dxfId="5" priority="29">
      <formula>LEN(TRIM(G7))&gt;0</formula>
    </cfRule>
  </conditionalFormatting>
  <conditionalFormatting sqref="H7:H8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8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8" xr:uid="{00000000-0002-0000-0000-000001000000}">
      <formula1>"ANO,NE"</formula1>
    </dataValidation>
    <dataValidation type="list" showInputMessage="1" showErrorMessage="1" sqref="E7:E8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2023-05-12T09:26:21Z</cp:lastPrinted>
  <dcterms:created xsi:type="dcterms:W3CDTF">2014-03-05T12:43:32Z</dcterms:created>
  <dcterms:modified xsi:type="dcterms:W3CDTF">2023-05-12T11:20:08Z</dcterms:modified>
</cp:coreProperties>
</file>